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80" windowHeight="8610" activeTab="1"/>
  </bookViews>
  <sheets>
    <sheet name="Accounts" sheetId="1" r:id="rId1"/>
    <sheet name="Assets" sheetId="2" r:id="rId2"/>
  </sheets>
  <definedNames/>
  <calcPr fullCalcOnLoad="1"/>
</workbook>
</file>

<file path=xl/sharedStrings.xml><?xml version="1.0" encoding="utf-8"?>
<sst xmlns="http://schemas.openxmlformats.org/spreadsheetml/2006/main" count="81" uniqueCount="40">
  <si>
    <t>RECEIPTS</t>
  </si>
  <si>
    <t>Bank Interest</t>
  </si>
  <si>
    <t>Total receipts</t>
  </si>
  <si>
    <t>PAYMENTS</t>
  </si>
  <si>
    <t>Payments to members of staff</t>
  </si>
  <si>
    <t>Total Payments</t>
  </si>
  <si>
    <t>THE BEALE TRUST</t>
  </si>
  <si>
    <t>MONETARY ASSETS</t>
  </si>
  <si>
    <t>Purchase  of investments</t>
  </si>
  <si>
    <t>Aegon Ethical Corporate Bond A Fund inc</t>
  </si>
  <si>
    <t>F&amp;C Stewardship Growth 1 Fund Inc</t>
  </si>
  <si>
    <t>F&amp;C Stewardship Income 1 Fund</t>
  </si>
  <si>
    <t>Bank balances brought forward</t>
  </si>
  <si>
    <t>Bank balances carried forward</t>
  </si>
  <si>
    <t>Total assets</t>
  </si>
  <si>
    <t>-</t>
  </si>
  <si>
    <t>2006/7</t>
  </si>
  <si>
    <t xml:space="preserve"> </t>
  </si>
  <si>
    <t>M&amp;G Charifund</t>
  </si>
  <si>
    <t>Dividends</t>
  </si>
  <si>
    <t>INVESTMENT ASSETS</t>
  </si>
  <si>
    <t>Less unclaimed donation</t>
  </si>
  <si>
    <t>2007-8</t>
  </si>
  <si>
    <t>Charitable donations</t>
  </si>
  <si>
    <t>ACCOUNTS 2008-9</t>
  </si>
  <si>
    <t>2008-9</t>
  </si>
  <si>
    <t>Total investments</t>
  </si>
  <si>
    <t>Aviva Sustainable Future Corp Bond 1 Fund Inc (formerly Norwich)</t>
  </si>
  <si>
    <t>Aviva Sustainable Future UK Growth 1 Fund Acc (formerly Norwich)</t>
  </si>
  <si>
    <t>Units</t>
  </si>
  <si>
    <t>Bank  account</t>
  </si>
  <si>
    <t>Beale's Ltd (unquoted) at £1 a share</t>
  </si>
  <si>
    <t>£</t>
  </si>
  <si>
    <t>ACCOUNTS 2009-10</t>
  </si>
  <si>
    <t>Receipts and Payments Accounts Year Ended 5th April 2010</t>
  </si>
  <si>
    <t>Total</t>
  </si>
  <si>
    <t>Statement of assets and liabilities as at 5th April 2010</t>
  </si>
  <si>
    <t>2009-10</t>
  </si>
  <si>
    <t>SURPLUS/DEFICIT OF RECEIPTS OVER PAYMENTS</t>
  </si>
  <si>
    <t>Beales Hotels Ltd (unquoted) at £1 a share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</si>
</sst>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50">
    <font>
      <sz val="10"/>
      <name val="Arial"/>
      <family val="0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u val="single"/>
      <sz val="12"/>
      <name val="Arial"/>
      <family val="2"/>
    </font>
    <font>
      <sz val="9"/>
      <name val="Arial"/>
      <family val="2"/>
    </font>
    <font>
      <i/>
      <sz val="12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3" fontId="0" fillId="0" borderId="0" xfId="0" applyNumberFormat="1" applyFont="1" applyFill="1" applyAlignment="1">
      <alignment vertical="top" wrapText="1"/>
    </xf>
    <xf numFmtId="0" fontId="0" fillId="0" borderId="0" xfId="0" applyFont="1" applyAlignment="1">
      <alignment/>
    </xf>
    <xf numFmtId="3" fontId="0" fillId="0" borderId="0" xfId="0" applyNumberFormat="1" applyFont="1" applyFill="1" applyBorder="1" applyAlignment="1">
      <alignment vertical="top"/>
    </xf>
    <xf numFmtId="3" fontId="6" fillId="0" borderId="0" xfId="0" applyNumberFormat="1" applyFont="1" applyFill="1" applyBorder="1" applyAlignment="1">
      <alignment horizontal="left" vertical="top"/>
    </xf>
    <xf numFmtId="3" fontId="2" fillId="0" borderId="0" xfId="0" applyNumberFormat="1" applyFont="1" applyFill="1" applyBorder="1" applyAlignment="1">
      <alignment horizontal="left" vertical="top"/>
    </xf>
    <xf numFmtId="3" fontId="1" fillId="0" borderId="0" xfId="0" applyNumberFormat="1" applyFont="1" applyFill="1" applyBorder="1" applyAlignment="1">
      <alignment horizontal="center" vertical="top"/>
    </xf>
    <xf numFmtId="3" fontId="2" fillId="0" borderId="0" xfId="0" applyNumberFormat="1" applyFont="1" applyFill="1" applyBorder="1" applyAlignment="1">
      <alignment horizontal="center" vertical="top"/>
    </xf>
    <xf numFmtId="3" fontId="2" fillId="0" borderId="0" xfId="0" applyNumberFormat="1" applyFont="1" applyFill="1" applyBorder="1" applyAlignment="1">
      <alignment vertical="top"/>
    </xf>
    <xf numFmtId="3" fontId="4" fillId="0" borderId="0" xfId="0" applyNumberFormat="1" applyFont="1" applyFill="1" applyBorder="1" applyAlignment="1">
      <alignment vertical="top"/>
    </xf>
    <xf numFmtId="3" fontId="4" fillId="0" borderId="0" xfId="0" applyNumberFormat="1" applyFont="1" applyFill="1" applyBorder="1" applyAlignment="1">
      <alignment horizontal="center" vertical="top"/>
    </xf>
    <xf numFmtId="3" fontId="4" fillId="0" borderId="10" xfId="0" applyNumberFormat="1" applyFont="1" applyFill="1" applyBorder="1" applyAlignment="1">
      <alignment vertical="top"/>
    </xf>
    <xf numFmtId="3" fontId="4" fillId="0" borderId="0" xfId="0" applyNumberFormat="1" applyFont="1" applyFill="1" applyBorder="1" applyAlignment="1">
      <alignment horizontal="right" vertical="top"/>
    </xf>
    <xf numFmtId="3" fontId="4" fillId="0" borderId="11" xfId="0" applyNumberFormat="1" applyFont="1" applyFill="1" applyBorder="1" applyAlignment="1">
      <alignment vertical="top"/>
    </xf>
    <xf numFmtId="3" fontId="4" fillId="0" borderId="12" xfId="0" applyNumberFormat="1" applyFont="1" applyFill="1" applyBorder="1" applyAlignment="1">
      <alignment vertical="top"/>
    </xf>
    <xf numFmtId="3" fontId="0" fillId="0" borderId="0" xfId="0" applyNumberFormat="1" applyFont="1" applyFill="1" applyAlignment="1">
      <alignment vertical="top"/>
    </xf>
    <xf numFmtId="3" fontId="0" fillId="0" borderId="0" xfId="0" applyNumberFormat="1" applyAlignment="1">
      <alignment/>
    </xf>
    <xf numFmtId="3" fontId="1" fillId="0" borderId="0" xfId="0" applyNumberFormat="1" applyFont="1" applyFill="1" applyAlignment="1">
      <alignment horizontal="center" vertical="top"/>
    </xf>
    <xf numFmtId="3" fontId="2" fillId="0" borderId="0" xfId="0" applyNumberFormat="1" applyFont="1" applyFill="1" applyAlignment="1">
      <alignment horizontal="center" vertical="top"/>
    </xf>
    <xf numFmtId="3" fontId="2" fillId="0" borderId="0" xfId="0" applyNumberFormat="1" applyFont="1" applyFill="1" applyAlignment="1">
      <alignment vertical="top"/>
    </xf>
    <xf numFmtId="3" fontId="3" fillId="0" borderId="0" xfId="0" applyNumberFormat="1" applyFont="1" applyFill="1" applyAlignment="1">
      <alignment vertical="top"/>
    </xf>
    <xf numFmtId="3" fontId="3" fillId="0" borderId="0" xfId="0" applyNumberFormat="1" applyFont="1" applyFill="1" applyAlignment="1">
      <alignment horizontal="left" vertical="top"/>
    </xf>
    <xf numFmtId="3" fontId="5" fillId="0" borderId="0" xfId="0" applyNumberFormat="1" applyFont="1" applyFill="1" applyAlignment="1">
      <alignment vertical="top"/>
    </xf>
    <xf numFmtId="3" fontId="4" fillId="0" borderId="0" xfId="0" applyNumberFormat="1" applyFont="1" applyFill="1" applyAlignment="1">
      <alignment vertical="top"/>
    </xf>
    <xf numFmtId="3" fontId="7" fillId="0" borderId="0" xfId="0" applyNumberFormat="1" applyFont="1" applyFill="1" applyAlignment="1">
      <alignment horizontal="center" vertical="top"/>
    </xf>
    <xf numFmtId="3" fontId="4" fillId="0" borderId="0" xfId="0" applyNumberFormat="1" applyFont="1" applyFill="1" applyAlignment="1">
      <alignment horizontal="center" vertical="top"/>
    </xf>
    <xf numFmtId="3" fontId="0" fillId="0" borderId="0" xfId="0" applyNumberFormat="1" applyFont="1" applyFill="1" applyBorder="1" applyAlignment="1">
      <alignment horizontal="center" vertical="top"/>
    </xf>
    <xf numFmtId="3" fontId="0" fillId="0" borderId="0" xfId="0" applyNumberFormat="1" applyFont="1" applyAlignment="1">
      <alignment/>
    </xf>
    <xf numFmtId="3" fontId="7" fillId="0" borderId="0" xfId="0" applyNumberFormat="1" applyFont="1" applyFill="1" applyAlignment="1">
      <alignment vertical="top"/>
    </xf>
    <xf numFmtId="3" fontId="0" fillId="0" borderId="10" xfId="0" applyNumberFormat="1" applyBorder="1" applyAlignment="1">
      <alignment/>
    </xf>
    <xf numFmtId="3" fontId="4" fillId="0" borderId="13" xfId="0" applyNumberFormat="1" applyFont="1" applyFill="1" applyBorder="1" applyAlignment="1">
      <alignment vertical="top"/>
    </xf>
    <xf numFmtId="3" fontId="0" fillId="0" borderId="12" xfId="0" applyNumberFormat="1" applyFont="1" applyFill="1" applyBorder="1" applyAlignment="1">
      <alignment vertical="top"/>
    </xf>
    <xf numFmtId="3" fontId="4" fillId="33" borderId="10" xfId="0" applyNumberFormat="1" applyFont="1" applyFill="1" applyBorder="1" applyAlignment="1">
      <alignment vertical="top"/>
    </xf>
    <xf numFmtId="3" fontId="0" fillId="0" borderId="10" xfId="0" applyNumberFormat="1" applyFont="1" applyFill="1" applyBorder="1" applyAlignment="1">
      <alignment vertical="top"/>
    </xf>
    <xf numFmtId="3" fontId="8" fillId="0" borderId="0" xfId="0" applyNumberFormat="1" applyFont="1" applyFill="1" applyAlignment="1">
      <alignment horizontal="left" vertical="top"/>
    </xf>
    <xf numFmtId="3" fontId="9" fillId="0" borderId="0" xfId="0" applyNumberFormat="1" applyFont="1" applyFill="1" applyAlignment="1">
      <alignment horizontal="center" vertical="top"/>
    </xf>
    <xf numFmtId="3" fontId="8" fillId="0" borderId="0" xfId="0" applyNumberFormat="1" applyFont="1" applyFill="1" applyAlignment="1">
      <alignment horizontal="center" vertical="top"/>
    </xf>
    <xf numFmtId="3" fontId="8" fillId="0" borderId="0" xfId="0" applyNumberFormat="1" applyFont="1" applyFill="1" applyAlignment="1">
      <alignment vertical="top"/>
    </xf>
    <xf numFmtId="3" fontId="10" fillId="0" borderId="0" xfId="0" applyNumberFormat="1" applyFont="1" applyFill="1" applyAlignment="1">
      <alignment vertical="top"/>
    </xf>
    <xf numFmtId="3" fontId="8" fillId="0" borderId="0" xfId="0" applyNumberFormat="1" applyFont="1" applyFill="1" applyAlignment="1">
      <alignment horizontal="left" vertical="top" wrapText="1"/>
    </xf>
    <xf numFmtId="3" fontId="10" fillId="0" borderId="0" xfId="0" applyNumberFormat="1" applyFont="1" applyFill="1" applyAlignment="1">
      <alignment vertical="top" wrapText="1"/>
    </xf>
    <xf numFmtId="3" fontId="0" fillId="0" borderId="0" xfId="0" applyNumberFormat="1" applyFont="1" applyAlignment="1">
      <alignment vertical="top" wrapText="1"/>
    </xf>
    <xf numFmtId="0" fontId="0" fillId="0" borderId="0" xfId="0" applyFont="1" applyAlignment="1">
      <alignment vertical="top" wrapText="1"/>
    </xf>
    <xf numFmtId="3" fontId="0" fillId="0" borderId="14" xfId="0" applyNumberFormat="1" applyFont="1" applyFill="1" applyBorder="1" applyAlignment="1">
      <alignment vertical="top"/>
    </xf>
    <xf numFmtId="3" fontId="0" fillId="0" borderId="15" xfId="0" applyNumberFormat="1" applyFont="1" applyFill="1" applyBorder="1" applyAlignment="1">
      <alignment vertical="top"/>
    </xf>
    <xf numFmtId="3" fontId="11" fillId="0" borderId="14" xfId="0" applyNumberFormat="1" applyFont="1" applyFill="1" applyBorder="1" applyAlignment="1">
      <alignment horizontal="center" vertical="top"/>
    </xf>
    <xf numFmtId="3" fontId="0" fillId="0" borderId="15" xfId="0" applyNumberFormat="1" applyFont="1" applyFill="1" applyBorder="1" applyAlignment="1">
      <alignment horizontal="center" vertical="top"/>
    </xf>
    <xf numFmtId="3" fontId="11" fillId="0" borderId="14" xfId="0" applyNumberFormat="1" applyFont="1" applyFill="1" applyBorder="1" applyAlignment="1">
      <alignment vertical="top"/>
    </xf>
    <xf numFmtId="3" fontId="0" fillId="0" borderId="16" xfId="0" applyNumberFormat="1" applyFont="1" applyFill="1" applyBorder="1" applyAlignment="1">
      <alignment vertical="top"/>
    </xf>
    <xf numFmtId="3" fontId="0" fillId="0" borderId="17" xfId="0" applyNumberFormat="1" applyFont="1" applyFill="1" applyBorder="1" applyAlignment="1">
      <alignment vertical="top"/>
    </xf>
    <xf numFmtId="0" fontId="0" fillId="0" borderId="18" xfId="0" applyFont="1" applyBorder="1" applyAlignment="1">
      <alignment/>
    </xf>
    <xf numFmtId="3" fontId="8" fillId="0" borderId="19" xfId="0" applyNumberFormat="1" applyFont="1" applyFill="1" applyBorder="1" applyAlignment="1">
      <alignment vertical="top"/>
    </xf>
    <xf numFmtId="0" fontId="0" fillId="0" borderId="20" xfId="0" applyFont="1" applyBorder="1" applyAlignment="1">
      <alignment/>
    </xf>
    <xf numFmtId="3" fontId="0" fillId="0" borderId="21" xfId="0" applyNumberFormat="1" applyFont="1" applyFill="1" applyBorder="1" applyAlignment="1">
      <alignment vertical="top"/>
    </xf>
    <xf numFmtId="3" fontId="8" fillId="0" borderId="18" xfId="0" applyNumberFormat="1" applyFont="1" applyFill="1" applyBorder="1" applyAlignment="1">
      <alignment vertical="top"/>
    </xf>
    <xf numFmtId="3" fontId="0" fillId="0" borderId="20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3" fontId="0" fillId="0" borderId="16" xfId="0" applyNumberFormat="1" applyFont="1" applyBorder="1" applyAlignment="1">
      <alignment/>
    </xf>
    <xf numFmtId="3" fontId="4" fillId="0" borderId="22" xfId="0" applyNumberFormat="1" applyFont="1" applyFill="1" applyBorder="1" applyAlignment="1">
      <alignment vertical="top"/>
    </xf>
    <xf numFmtId="3" fontId="2" fillId="0" borderId="0" xfId="0" applyNumberFormat="1" applyFont="1" applyFill="1" applyBorder="1" applyAlignment="1">
      <alignment vertical="top" wrapText="1"/>
    </xf>
    <xf numFmtId="3" fontId="4" fillId="0" borderId="0" xfId="0" applyNumberFormat="1" applyFont="1" applyFill="1" applyAlignment="1">
      <alignment horizontal="left" vertical="top"/>
    </xf>
    <xf numFmtId="3" fontId="2" fillId="0" borderId="0" xfId="0" applyNumberFormat="1" applyFont="1" applyFill="1" applyAlignment="1">
      <alignment horizontal="left" vertical="top"/>
    </xf>
    <xf numFmtId="3" fontId="1" fillId="0" borderId="0" xfId="0" applyNumberFormat="1" applyFont="1" applyFill="1" applyAlignment="1">
      <alignment horizontal="left" vertical="top"/>
    </xf>
    <xf numFmtId="3" fontId="2" fillId="0" borderId="0" xfId="0" applyNumberFormat="1" applyFont="1" applyFill="1" applyAlignment="1">
      <alignment vertical="top"/>
    </xf>
    <xf numFmtId="3" fontId="2" fillId="0" borderId="0" xfId="0" applyNumberFormat="1" applyFont="1" applyFill="1" applyAlignment="1">
      <alignment horizontal="center" vertical="top"/>
    </xf>
    <xf numFmtId="3" fontId="2" fillId="0" borderId="0" xfId="0" applyNumberFormat="1" applyFont="1" applyFill="1" applyBorder="1" applyAlignment="1">
      <alignment horizontal="left" vertical="top"/>
    </xf>
    <xf numFmtId="3" fontId="1" fillId="0" borderId="0" xfId="0" applyNumberFormat="1" applyFont="1" applyFill="1" applyBorder="1" applyAlignment="1">
      <alignment horizontal="left" vertical="top"/>
    </xf>
    <xf numFmtId="3" fontId="2" fillId="0" borderId="0" xfId="0" applyNumberFormat="1" applyFont="1" applyFill="1" applyBorder="1" applyAlignment="1">
      <alignment horizontal="center" vertical="top"/>
    </xf>
    <xf numFmtId="3" fontId="8" fillId="0" borderId="0" xfId="0" applyNumberFormat="1" applyFont="1" applyFill="1" applyAlignment="1">
      <alignment horizontal="left" vertical="top"/>
    </xf>
    <xf numFmtId="3" fontId="9" fillId="0" borderId="0" xfId="0" applyNumberFormat="1" applyFont="1" applyFill="1" applyAlignment="1">
      <alignment horizontal="left" vertical="top"/>
    </xf>
    <xf numFmtId="3" fontId="8" fillId="0" borderId="0" xfId="0" applyNumberFormat="1" applyFont="1" applyFill="1" applyAlignment="1">
      <alignment vertical="top"/>
    </xf>
    <xf numFmtId="3" fontId="8" fillId="0" borderId="18" xfId="0" applyNumberFormat="1" applyFont="1" applyFill="1" applyBorder="1" applyAlignment="1">
      <alignment horizontal="center" vertical="top"/>
    </xf>
    <xf numFmtId="3" fontId="8" fillId="0" borderId="19" xfId="0" applyNumberFormat="1" applyFont="1" applyFill="1" applyBorder="1" applyAlignment="1">
      <alignment horizontal="center" vertical="top"/>
    </xf>
    <xf numFmtId="3" fontId="8" fillId="0" borderId="20" xfId="0" applyNumberFormat="1" applyFont="1" applyFill="1" applyBorder="1" applyAlignment="1">
      <alignment horizontal="center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7"/>
  <sheetViews>
    <sheetView zoomScale="90" zoomScaleNormal="90" zoomScaleSheetLayoutView="40" zoomScalePageLayoutView="65" workbookViewId="0" topLeftCell="A22">
      <selection activeCell="I27" sqref="I27"/>
    </sheetView>
  </sheetViews>
  <sheetFormatPr defaultColWidth="9.140625" defaultRowHeight="12.75"/>
  <cols>
    <col min="1" max="1" width="27.28125" style="3" customWidth="1"/>
    <col min="2" max="2" width="1.8515625" style="3" customWidth="1"/>
    <col min="3" max="8" width="9.00390625" style="3" customWidth="1"/>
    <col min="9" max="9" width="8.57421875" style="3" hidden="1" customWidth="1"/>
    <col min="10" max="10" width="10.57421875" style="3" hidden="1" customWidth="1"/>
    <col min="11" max="11" width="9.140625" style="3" hidden="1" customWidth="1"/>
    <col min="12" max="12" width="3.8515625" style="3" customWidth="1"/>
    <col min="13" max="13" width="13.00390625" style="3" hidden="1" customWidth="1"/>
    <col min="14" max="14" width="12.57421875" style="3" hidden="1" customWidth="1"/>
    <col min="15" max="15" width="11.7109375" style="3" customWidth="1"/>
    <col min="16" max="16" width="13.8515625" style="3" customWidth="1"/>
    <col min="17" max="18" width="9.140625" style="3" customWidth="1"/>
    <col min="19" max="16384" width="9.140625" style="3" customWidth="1"/>
  </cols>
  <sheetData>
    <row r="1" spans="18:26" ht="124.5" customHeight="1">
      <c r="R1" s="4"/>
      <c r="S1" s="4"/>
      <c r="T1" s="4"/>
      <c r="U1" s="4"/>
      <c r="V1" s="4"/>
      <c r="W1" s="4"/>
      <c r="X1" s="4"/>
      <c r="Y1" s="4"/>
      <c r="Z1" s="4"/>
    </row>
    <row r="3" spans="1:13" ht="15.75">
      <c r="A3" s="65" t="s">
        <v>6</v>
      </c>
      <c r="B3" s="65"/>
      <c r="K3" s="6"/>
      <c r="L3" s="6"/>
      <c r="M3" s="6"/>
    </row>
    <row r="4" spans="11:13" ht="15.75">
      <c r="K4" s="6"/>
      <c r="L4" s="6"/>
      <c r="M4" s="6"/>
    </row>
    <row r="5" spans="1:13" ht="15.75">
      <c r="A5" s="66" t="s">
        <v>33</v>
      </c>
      <c r="B5" s="66"/>
      <c r="C5" s="66"/>
      <c r="D5" s="66"/>
      <c r="E5" s="66"/>
      <c r="F5" s="66"/>
      <c r="G5" s="66"/>
      <c r="H5" s="66"/>
      <c r="I5" s="66"/>
      <c r="J5" s="66"/>
      <c r="K5" s="7"/>
      <c r="L5" s="7"/>
      <c r="M5" s="7"/>
    </row>
    <row r="6" spans="1:13" ht="15.75">
      <c r="A6" s="5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15.75" customHeight="1">
      <c r="A7" s="65" t="s">
        <v>34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</row>
    <row r="8" spans="1:13" ht="15.75">
      <c r="A8" s="5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</row>
    <row r="9" spans="1:13" ht="15.75">
      <c r="A9" s="8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</row>
    <row r="11" spans="1:13" ht="15.75">
      <c r="A11" s="8" t="s">
        <v>0</v>
      </c>
      <c r="B11" s="8"/>
      <c r="D11" s="67" t="s">
        <v>37</v>
      </c>
      <c r="E11" s="67"/>
      <c r="F11" s="67" t="s">
        <v>25</v>
      </c>
      <c r="G11" s="67"/>
      <c r="H11" s="67"/>
      <c r="I11" s="8"/>
      <c r="J11" s="67" t="s">
        <v>22</v>
      </c>
      <c r="K11" s="67"/>
      <c r="L11" s="8"/>
      <c r="M11" s="8" t="s">
        <v>16</v>
      </c>
    </row>
    <row r="12" spans="1:13" ht="15.75">
      <c r="A12" s="8"/>
      <c r="B12" s="8"/>
      <c r="C12" s="7"/>
      <c r="D12" s="10" t="s">
        <v>32</v>
      </c>
      <c r="E12" s="10" t="s">
        <v>32</v>
      </c>
      <c r="G12" s="10" t="s">
        <v>32</v>
      </c>
      <c r="H12" s="10" t="s">
        <v>32</v>
      </c>
      <c r="I12" s="8"/>
      <c r="J12" s="7"/>
      <c r="K12" s="7"/>
      <c r="L12" s="8"/>
      <c r="M12" s="8"/>
    </row>
    <row r="13" spans="1:13" ht="15">
      <c r="A13" s="9" t="s">
        <v>1</v>
      </c>
      <c r="B13" s="9"/>
      <c r="C13" s="9"/>
      <c r="D13" s="9">
        <v>14</v>
      </c>
      <c r="E13" s="9"/>
      <c r="G13" s="9">
        <v>214</v>
      </c>
      <c r="H13" s="9"/>
      <c r="I13" s="9"/>
      <c r="J13" s="9">
        <v>511.71</v>
      </c>
      <c r="K13" s="9"/>
      <c r="L13" s="9"/>
      <c r="M13" s="9">
        <v>338.58</v>
      </c>
    </row>
    <row r="14" spans="1:13" ht="15">
      <c r="A14" s="9" t="s">
        <v>19</v>
      </c>
      <c r="B14" s="9"/>
      <c r="C14" s="9"/>
      <c r="D14" s="33">
        <v>1416.38</v>
      </c>
      <c r="E14" s="9"/>
      <c r="G14" s="11">
        <v>13983.52</v>
      </c>
      <c r="H14" s="9"/>
      <c r="I14" s="9"/>
      <c r="J14" s="11">
        <v>12135.1</v>
      </c>
      <c r="K14" s="9"/>
      <c r="L14" s="9"/>
      <c r="M14" s="11">
        <f>12143.38+20732</f>
        <v>32875.38</v>
      </c>
    </row>
    <row r="15" spans="1:12" ht="15">
      <c r="A15" s="9" t="s">
        <v>2</v>
      </c>
      <c r="B15" s="9"/>
      <c r="C15" s="9"/>
      <c r="D15" s="9"/>
      <c r="E15" s="9">
        <f>SUM(D13:D14)</f>
        <v>1430.38</v>
      </c>
      <c r="G15" s="9"/>
      <c r="H15" s="9">
        <f>SUM(G13:G14)</f>
        <v>14197.52</v>
      </c>
      <c r="I15" s="9"/>
      <c r="J15" s="9"/>
      <c r="K15" s="9">
        <f>SUM(J13:J14)</f>
        <v>12646.81</v>
      </c>
      <c r="L15" s="9"/>
    </row>
    <row r="16" spans="1:13" ht="15">
      <c r="A16" s="9"/>
      <c r="B16" s="9"/>
      <c r="C16" s="9"/>
      <c r="D16" s="9"/>
      <c r="E16" s="9"/>
      <c r="G16" s="9"/>
      <c r="H16" s="9"/>
      <c r="I16" s="9"/>
      <c r="J16" s="9"/>
      <c r="K16" s="9"/>
      <c r="L16" s="9"/>
      <c r="M16" s="9"/>
    </row>
    <row r="17" spans="1:13" ht="15.75">
      <c r="A17" s="8" t="s">
        <v>3</v>
      </c>
      <c r="B17" s="8"/>
      <c r="C17" s="8"/>
      <c r="D17" s="8"/>
      <c r="E17" s="8"/>
      <c r="G17" s="8"/>
      <c r="H17" s="8"/>
      <c r="I17" s="8"/>
      <c r="J17" s="8"/>
      <c r="K17" s="8"/>
      <c r="L17" s="8"/>
      <c r="M17" s="8"/>
    </row>
    <row r="18" spans="1:13" ht="15">
      <c r="A18" s="9" t="s">
        <v>23</v>
      </c>
      <c r="B18" s="9"/>
      <c r="C18" s="9"/>
      <c r="D18" s="3">
        <v>-7800</v>
      </c>
      <c r="G18" s="9">
        <v>-9240</v>
      </c>
      <c r="I18" s="9"/>
      <c r="J18" s="9">
        <v>-8875</v>
      </c>
      <c r="K18" s="9"/>
      <c r="L18" s="9"/>
      <c r="M18" s="9">
        <f>-(6900+625)</f>
        <v>-7525</v>
      </c>
    </row>
    <row r="19" spans="1:13" ht="15">
      <c r="A19" s="9" t="s">
        <v>4</v>
      </c>
      <c r="B19" s="9"/>
      <c r="C19" s="9"/>
      <c r="D19" s="3">
        <v>0</v>
      </c>
      <c r="G19" s="9">
        <v>0</v>
      </c>
      <c r="I19" s="9"/>
      <c r="J19" s="9">
        <v>-500</v>
      </c>
      <c r="K19" s="9"/>
      <c r="L19" s="9"/>
      <c r="M19" s="12">
        <v>-1000</v>
      </c>
    </row>
    <row r="20" spans="1:13" ht="15">
      <c r="A20" s="9" t="s">
        <v>8</v>
      </c>
      <c r="B20" s="9"/>
      <c r="C20" s="9"/>
      <c r="D20" s="33">
        <v>0</v>
      </c>
      <c r="G20" s="11">
        <v>-3000</v>
      </c>
      <c r="I20" s="9"/>
      <c r="J20" s="11">
        <v>-28000</v>
      </c>
      <c r="K20" s="9"/>
      <c r="L20" s="9"/>
      <c r="M20" s="10" t="s">
        <v>15</v>
      </c>
    </row>
    <row r="21" spans="1:13" ht="15">
      <c r="A21" s="9" t="s">
        <v>5</v>
      </c>
      <c r="B21" s="9"/>
      <c r="C21" s="9"/>
      <c r="D21" s="9"/>
      <c r="E21" s="9">
        <f>SUM(D18:D20)</f>
        <v>-7800</v>
      </c>
      <c r="F21" s="9"/>
      <c r="G21" s="9"/>
      <c r="H21" s="9">
        <f>SUM(G18:G20)</f>
        <v>-12240</v>
      </c>
      <c r="I21" s="9"/>
      <c r="J21" s="9"/>
      <c r="K21" s="9">
        <f>SUM(J18:J20)</f>
        <v>-37375</v>
      </c>
      <c r="L21" s="9"/>
      <c r="M21" s="9"/>
    </row>
    <row r="22" spans="1:13" ht="15">
      <c r="A22" s="9"/>
      <c r="B22" s="9"/>
      <c r="C22" s="9"/>
      <c r="D22" s="9"/>
      <c r="F22" s="9"/>
      <c r="G22" s="9"/>
      <c r="I22" s="9"/>
      <c r="J22" s="9"/>
      <c r="K22" s="9"/>
      <c r="L22" s="9"/>
      <c r="M22" s="9"/>
    </row>
    <row r="23" spans="1:13" ht="47.25">
      <c r="A23" s="59" t="s">
        <v>38</v>
      </c>
      <c r="B23" s="8"/>
      <c r="C23" s="8"/>
      <c r="D23" s="8"/>
      <c r="E23" s="9">
        <f>SUM(E13:E21)</f>
        <v>-6369.62</v>
      </c>
      <c r="F23" s="8"/>
      <c r="G23" s="8"/>
      <c r="H23" s="9">
        <f>SUM(H13:H21)</f>
        <v>1957.5200000000004</v>
      </c>
      <c r="I23" s="8"/>
      <c r="J23" s="9"/>
      <c r="K23" s="9">
        <f>SUM(K13:K22)</f>
        <v>-24728.190000000002</v>
      </c>
      <c r="L23" s="8"/>
      <c r="M23" s="8"/>
    </row>
    <row r="24" spans="1:13" ht="15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</row>
    <row r="25" spans="1:12" ht="15.75" thickBot="1">
      <c r="A25" s="9" t="s">
        <v>12</v>
      </c>
      <c r="B25" s="9"/>
      <c r="C25" s="9"/>
      <c r="E25" s="11">
        <f>H26</f>
        <v>7364.52</v>
      </c>
      <c r="F25" s="9" t="s">
        <v>17</v>
      </c>
      <c r="G25" s="9"/>
      <c r="H25" s="11">
        <v>5407</v>
      </c>
      <c r="I25" s="9"/>
      <c r="J25" s="9"/>
      <c r="K25" s="14">
        <v>30134.96</v>
      </c>
      <c r="L25" s="9"/>
    </row>
    <row r="26" spans="1:13" ht="17.25" thickBot="1" thickTop="1">
      <c r="A26" s="8" t="s">
        <v>13</v>
      </c>
      <c r="B26" s="9"/>
      <c r="C26" s="9"/>
      <c r="E26" s="14">
        <f>SUM(E23:E25)</f>
        <v>994.9000000000005</v>
      </c>
      <c r="F26" s="9"/>
      <c r="G26" s="9"/>
      <c r="H26" s="14">
        <f>SUM(H23:H25)</f>
        <v>7364.52</v>
      </c>
      <c r="I26" s="9"/>
      <c r="J26" s="9"/>
      <c r="K26" s="58">
        <f>SUM(K23:K25)</f>
        <v>5406.769999999997</v>
      </c>
      <c r="L26" s="9"/>
      <c r="M26" s="9"/>
    </row>
    <row r="27" ht="13.5" thickTop="1"/>
    <row r="32" ht="12.75" hidden="1"/>
    <row r="33" spans="1:14" s="16" customFormat="1" ht="15.75" hidden="1">
      <c r="A33" s="61" t="s">
        <v>6</v>
      </c>
      <c r="B33" s="61"/>
      <c r="C33" s="61"/>
      <c r="D33" s="61"/>
      <c r="E33" s="61"/>
      <c r="F33" s="61"/>
      <c r="G33" s="61"/>
      <c r="H33" s="61"/>
      <c r="I33" s="61"/>
      <c r="J33" s="61"/>
      <c r="K33" s="15"/>
      <c r="L33" s="15"/>
      <c r="M33" s="15"/>
      <c r="N33" s="15"/>
    </row>
    <row r="34" spans="1:14" s="16" customFormat="1" ht="15.75" hidden="1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7"/>
      <c r="L34" s="17"/>
      <c r="M34" s="17"/>
      <c r="N34" s="17"/>
    </row>
    <row r="35" spans="1:14" s="16" customFormat="1" ht="15.75" hidden="1">
      <c r="A35" s="62" t="s">
        <v>24</v>
      </c>
      <c r="B35" s="62"/>
      <c r="C35" s="62"/>
      <c r="D35" s="62"/>
      <c r="E35" s="62"/>
      <c r="F35" s="62"/>
      <c r="G35" s="62"/>
      <c r="H35" s="62"/>
      <c r="I35" s="62"/>
      <c r="J35" s="62"/>
      <c r="K35" s="18"/>
      <c r="L35" s="18"/>
      <c r="M35" s="18"/>
      <c r="N35" s="18"/>
    </row>
    <row r="36" spans="1:14" s="16" customFormat="1" ht="12.75" hidden="1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</row>
    <row r="37" spans="1:14" s="16" customFormat="1" ht="15.75" customHeight="1" hidden="1">
      <c r="A37" s="63" t="s">
        <v>36</v>
      </c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</row>
    <row r="38" spans="1:14" s="16" customFormat="1" ht="15" hidden="1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</row>
    <row r="39" spans="1:14" s="16" customFormat="1" ht="15" hidden="1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</row>
    <row r="40" spans="1:15" s="16" customFormat="1" ht="15.75" customHeight="1" hidden="1">
      <c r="A40" s="22" t="s">
        <v>7</v>
      </c>
      <c r="B40" s="22"/>
      <c r="C40" s="64" t="s">
        <v>37</v>
      </c>
      <c r="D40" s="64"/>
      <c r="E40" s="64"/>
      <c r="G40" s="19" t="s">
        <v>25</v>
      </c>
      <c r="H40" s="19"/>
      <c r="I40" s="19"/>
      <c r="J40" s="19"/>
      <c r="K40" s="19" t="s">
        <v>22</v>
      </c>
      <c r="L40" s="19"/>
      <c r="M40" s="19"/>
      <c r="N40" s="19" t="s">
        <v>16</v>
      </c>
      <c r="O40" s="19"/>
    </row>
    <row r="41" spans="1:16" s="16" customFormat="1" ht="15" hidden="1">
      <c r="A41" s="23" t="s">
        <v>30</v>
      </c>
      <c r="B41" s="23"/>
      <c r="C41" s="23"/>
      <c r="D41" s="23">
        <f>100+894.92</f>
        <v>994.92</v>
      </c>
      <c r="E41" s="23"/>
      <c r="G41" s="23"/>
      <c r="H41" s="23">
        <v>7364</v>
      </c>
      <c r="I41" s="23"/>
      <c r="J41" s="23"/>
      <c r="K41" s="23"/>
      <c r="L41" s="23"/>
      <c r="M41" s="23">
        <v>5406.77</v>
      </c>
      <c r="N41" s="23" t="s">
        <v>17</v>
      </c>
      <c r="O41" s="23"/>
      <c r="P41" s="23">
        <v>30134.96</v>
      </c>
    </row>
    <row r="42" spans="1:16" s="16" customFormat="1" ht="15" hidden="1">
      <c r="A42" s="23" t="s">
        <v>21</v>
      </c>
      <c r="B42" s="23"/>
      <c r="C42" s="23"/>
      <c r="D42" s="32">
        <v>0</v>
      </c>
      <c r="E42" s="23"/>
      <c r="G42" s="23"/>
      <c r="H42" s="11">
        <v>0</v>
      </c>
      <c r="I42" s="9"/>
      <c r="J42" s="9"/>
      <c r="K42" s="23"/>
      <c r="L42" s="23"/>
      <c r="M42" s="11">
        <v>0</v>
      </c>
      <c r="N42" s="23"/>
      <c r="O42" s="23"/>
      <c r="P42" s="11">
        <v>-625</v>
      </c>
    </row>
    <row r="43" spans="1:19" s="16" customFormat="1" ht="15" hidden="1">
      <c r="A43" s="23" t="s">
        <v>35</v>
      </c>
      <c r="B43" s="23"/>
      <c r="C43" s="23"/>
      <c r="D43" s="23"/>
      <c r="E43" s="23">
        <f>SUM(D41:D42)</f>
        <v>994.92</v>
      </c>
      <c r="G43" s="23"/>
      <c r="H43" s="3"/>
      <c r="I43" s="23"/>
      <c r="J43" s="23"/>
      <c r="K43" s="23">
        <f>SUM(H41:H42)</f>
        <v>7364</v>
      </c>
      <c r="L43" s="23"/>
      <c r="M43" s="23"/>
      <c r="N43" s="23">
        <f>SUM(M41:M42)</f>
        <v>5406.77</v>
      </c>
      <c r="O43" s="23"/>
      <c r="P43" s="23"/>
      <c r="S43" s="23">
        <f>SUM(H41:H42)</f>
        <v>7364</v>
      </c>
    </row>
    <row r="44" spans="1:16" s="16" customFormat="1" ht="15" hidden="1">
      <c r="A44" s="23"/>
      <c r="B44" s="23"/>
      <c r="C44" s="23"/>
      <c r="D44" s="23"/>
      <c r="E44" s="23"/>
      <c r="G44" s="23"/>
      <c r="H44" s="23"/>
      <c r="I44" s="23"/>
      <c r="J44" s="23"/>
      <c r="K44" s="23"/>
      <c r="L44" s="23"/>
      <c r="M44" s="23"/>
      <c r="N44" s="23"/>
      <c r="O44" s="23"/>
      <c r="P44" s="23"/>
    </row>
    <row r="45" spans="1:19" s="16" customFormat="1" ht="15" hidden="1">
      <c r="A45" s="22" t="s">
        <v>20</v>
      </c>
      <c r="B45" s="22"/>
      <c r="C45" s="24" t="s">
        <v>29</v>
      </c>
      <c r="D45" s="25" t="s">
        <v>32</v>
      </c>
      <c r="E45" s="26" t="s">
        <v>17</v>
      </c>
      <c r="G45" s="24" t="s">
        <v>29</v>
      </c>
      <c r="H45" s="25" t="s">
        <v>32</v>
      </c>
      <c r="I45" s="25"/>
      <c r="J45" s="25"/>
      <c r="K45" s="23"/>
      <c r="L45" s="22"/>
      <c r="M45" s="23"/>
      <c r="N45" s="23"/>
      <c r="O45" s="23"/>
      <c r="P45" s="23"/>
      <c r="S45" s="27" t="s">
        <v>32</v>
      </c>
    </row>
    <row r="46" spans="1:16" s="16" customFormat="1" ht="15" hidden="1">
      <c r="A46" s="23" t="s">
        <v>9</v>
      </c>
      <c r="B46" s="23"/>
      <c r="C46" s="28">
        <v>17433</v>
      </c>
      <c r="D46" s="23">
        <v>16690</v>
      </c>
      <c r="E46" s="3"/>
      <c r="G46" s="28">
        <v>16660</v>
      </c>
      <c r="H46" s="23">
        <v>12815</v>
      </c>
      <c r="I46" s="23"/>
      <c r="J46" s="23"/>
      <c r="K46" s="23"/>
      <c r="L46" s="23"/>
      <c r="M46" s="23">
        <v>15618</v>
      </c>
      <c r="N46" s="23"/>
      <c r="O46" s="23"/>
      <c r="P46" s="23">
        <v>16502.4</v>
      </c>
    </row>
    <row r="47" spans="1:16" s="16" customFormat="1" ht="15" hidden="1">
      <c r="A47" s="23" t="s">
        <v>27</v>
      </c>
      <c r="B47" s="23"/>
      <c r="C47" s="28">
        <v>37657</v>
      </c>
      <c r="D47" s="23">
        <v>17315</v>
      </c>
      <c r="E47" s="3"/>
      <c r="G47" s="28">
        <v>36173</v>
      </c>
      <c r="H47" s="23">
        <v>13854.24</v>
      </c>
      <c r="I47" s="23"/>
      <c r="J47" s="23"/>
      <c r="K47" s="23"/>
      <c r="L47" s="23"/>
      <c r="M47" s="23">
        <v>15258.17</v>
      </c>
      <c r="N47" s="23"/>
      <c r="O47" s="23"/>
      <c r="P47" s="23">
        <v>16647.9</v>
      </c>
    </row>
    <row r="48" spans="1:16" s="16" customFormat="1" ht="15" hidden="1">
      <c r="A48" s="23" t="s">
        <v>28</v>
      </c>
      <c r="B48" s="23"/>
      <c r="C48" s="28">
        <v>54403</v>
      </c>
      <c r="D48" s="23">
        <v>27773</v>
      </c>
      <c r="E48" s="3"/>
      <c r="G48" s="28">
        <v>54403</v>
      </c>
      <c r="H48" s="23">
        <v>23121</v>
      </c>
      <c r="I48" s="23"/>
      <c r="J48" s="23"/>
      <c r="K48" s="23"/>
      <c r="L48" s="23"/>
      <c r="M48" s="23">
        <v>31510</v>
      </c>
      <c r="N48" s="23"/>
      <c r="O48" s="23"/>
      <c r="P48" s="23">
        <v>26789.1</v>
      </c>
    </row>
    <row r="49" spans="1:16" s="16" customFormat="1" ht="15" hidden="1">
      <c r="A49" s="23" t="s">
        <v>10</v>
      </c>
      <c r="B49" s="23"/>
      <c r="C49" s="28">
        <v>5307</v>
      </c>
      <c r="D49" s="23">
        <v>30334</v>
      </c>
      <c r="E49" s="3"/>
      <c r="G49" s="28">
        <v>5202</v>
      </c>
      <c r="H49" s="23">
        <v>24994</v>
      </c>
      <c r="I49" s="23"/>
      <c r="J49" s="23"/>
      <c r="K49" s="23"/>
      <c r="L49" s="23"/>
      <c r="M49" s="23">
        <v>35165</v>
      </c>
      <c r="N49" s="23"/>
      <c r="O49" s="23"/>
      <c r="P49" s="23">
        <v>33188.8</v>
      </c>
    </row>
    <row r="50" spans="1:16" s="16" customFormat="1" ht="15" hidden="1">
      <c r="A50" s="23" t="s">
        <v>11</v>
      </c>
      <c r="B50" s="23"/>
      <c r="C50" s="28">
        <v>39485</v>
      </c>
      <c r="D50" s="23">
        <v>37369</v>
      </c>
      <c r="E50" s="3"/>
      <c r="G50" s="28">
        <v>37645</v>
      </c>
      <c r="H50" s="23">
        <v>31487</v>
      </c>
      <c r="I50" s="23"/>
      <c r="J50" s="23"/>
      <c r="K50" s="23"/>
      <c r="L50" s="23"/>
      <c r="M50" s="23">
        <v>40147</v>
      </c>
      <c r="N50" s="23"/>
      <c r="O50" s="23"/>
      <c r="P50" s="23">
        <v>39759.7</v>
      </c>
    </row>
    <row r="51" spans="1:16" s="16" customFormat="1" ht="15" hidden="1">
      <c r="A51" s="23" t="s">
        <v>18</v>
      </c>
      <c r="B51" s="23"/>
      <c r="C51" s="28">
        <v>2484</v>
      </c>
      <c r="D51" s="23">
        <v>27501</v>
      </c>
      <c r="E51" s="3"/>
      <c r="G51" s="28">
        <v>2484</v>
      </c>
      <c r="H51" s="23">
        <v>21363.15</v>
      </c>
      <c r="I51" s="23"/>
      <c r="J51" s="23"/>
      <c r="K51" s="23"/>
      <c r="L51" s="23"/>
      <c r="M51" s="23">
        <v>33282</v>
      </c>
      <c r="N51" s="23"/>
      <c r="O51" s="23"/>
      <c r="P51" s="23">
        <v>41091.57</v>
      </c>
    </row>
    <row r="52" spans="1:19" s="16" customFormat="1" ht="15" hidden="1">
      <c r="A52" s="23" t="s">
        <v>31</v>
      </c>
      <c r="B52" s="23"/>
      <c r="C52" s="28">
        <v>9160</v>
      </c>
      <c r="D52" s="11">
        <f>9160</f>
        <v>9160</v>
      </c>
      <c r="E52" s="3"/>
      <c r="G52" s="28">
        <v>10360</v>
      </c>
      <c r="H52" s="11">
        <v>10366</v>
      </c>
      <c r="I52" s="9"/>
      <c r="J52" s="9"/>
      <c r="K52" s="15"/>
      <c r="L52" s="23"/>
      <c r="M52" s="11">
        <v>10366</v>
      </c>
      <c r="N52" s="15"/>
      <c r="O52" s="23"/>
      <c r="P52" s="11">
        <v>10366</v>
      </c>
      <c r="S52" s="29"/>
    </row>
    <row r="53" spans="1:19" s="16" customFormat="1" ht="15" hidden="1">
      <c r="A53" s="23" t="s">
        <v>26</v>
      </c>
      <c r="B53" s="23"/>
      <c r="C53" s="23"/>
      <c r="D53" s="3"/>
      <c r="E53" s="23">
        <f>SUM(D46:D52)</f>
        <v>166142</v>
      </c>
      <c r="F53" s="23"/>
      <c r="G53" s="23"/>
      <c r="H53" s="3"/>
      <c r="I53" s="23"/>
      <c r="J53" s="23"/>
      <c r="K53" s="23">
        <f>SUM(H46:H52)</f>
        <v>138000.38999999998</v>
      </c>
      <c r="L53" s="23"/>
      <c r="M53" s="23"/>
      <c r="N53" s="23">
        <f>SUM(M46:M52)</f>
        <v>181346.16999999998</v>
      </c>
      <c r="O53" s="23"/>
      <c r="P53" s="23"/>
      <c r="S53" s="15">
        <f>SUM(H46:H52)</f>
        <v>138000.38999999998</v>
      </c>
    </row>
    <row r="54" spans="1:16" s="16" customFormat="1" ht="15" hidden="1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</row>
    <row r="55" spans="1:19" s="16" customFormat="1" ht="15.75" hidden="1" thickBot="1">
      <c r="A55" s="23" t="s">
        <v>14</v>
      </c>
      <c r="B55" s="23"/>
      <c r="C55" s="23"/>
      <c r="D55" s="23"/>
      <c r="E55" s="14"/>
      <c r="F55" s="23"/>
      <c r="G55" s="23"/>
      <c r="H55" s="3"/>
      <c r="I55" s="15"/>
      <c r="J55" s="15"/>
      <c r="K55" s="13">
        <f>SUM(K41:K54)</f>
        <v>145364.38999999998</v>
      </c>
      <c r="L55" s="23"/>
      <c r="M55" s="23"/>
      <c r="N55" s="30">
        <f>SUM(L40:L53)</f>
        <v>0</v>
      </c>
      <c r="O55" s="23"/>
      <c r="P55" s="23"/>
      <c r="S55" s="31">
        <f>S53+S43</f>
        <v>145364.38999999998</v>
      </c>
    </row>
    <row r="56" s="16" customFormat="1" ht="39" customHeight="1" hidden="1" thickTop="1"/>
    <row r="57" spans="1:10" s="16" customFormat="1" ht="15" hidden="1">
      <c r="A57" s="60"/>
      <c r="B57" s="60"/>
      <c r="C57" s="60"/>
      <c r="D57" s="60"/>
      <c r="E57" s="60"/>
      <c r="F57" s="60"/>
      <c r="G57" s="60"/>
      <c r="H57" s="60"/>
      <c r="I57" s="60"/>
      <c r="J57" s="60"/>
    </row>
    <row r="58" s="16" customFormat="1" ht="12.75" hidden="1"/>
    <row r="59" s="16" customFormat="1" ht="12.75" hidden="1"/>
  </sheetData>
  <sheetProtection/>
  <mergeCells count="11">
    <mergeCell ref="D11:E11"/>
    <mergeCell ref="A57:J57"/>
    <mergeCell ref="A33:J33"/>
    <mergeCell ref="A35:J35"/>
    <mergeCell ref="A37:N37"/>
    <mergeCell ref="C40:E40"/>
    <mergeCell ref="A3:B3"/>
    <mergeCell ref="A5:J5"/>
    <mergeCell ref="A7:M7"/>
    <mergeCell ref="J11:K11"/>
    <mergeCell ref="F11:H11"/>
  </mergeCells>
  <printOptions/>
  <pageMargins left="0.75" right="0.75" top="1" bottom="1" header="0.5" footer="0.5"/>
  <pageSetup orientation="portrait" paperSize="9" r:id="rId1"/>
  <rowBreaks count="1" manualBreakCount="1">
    <brk id="31" max="255" man="1"/>
  </rowBreaks>
  <colBreaks count="1" manualBreakCount="1">
    <brk id="1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22"/>
  <sheetViews>
    <sheetView tabSelected="1" view="pageBreakPreview" zoomScale="78" zoomScaleSheetLayoutView="78" zoomScalePageLayoutView="0" workbookViewId="0" topLeftCell="A1">
      <selection activeCell="Q9" sqref="Q9"/>
    </sheetView>
  </sheetViews>
  <sheetFormatPr defaultColWidth="9.140625" defaultRowHeight="12.75"/>
  <cols>
    <col min="1" max="1" width="24.7109375" style="42" customWidth="1"/>
    <col min="2" max="2" width="9.140625" style="2" customWidth="1"/>
    <col min="3" max="3" width="9.7109375" style="2" bestFit="1" customWidth="1"/>
    <col min="4" max="5" width="9.28125" style="2" bestFit="1" customWidth="1"/>
    <col min="6" max="6" width="9.140625" style="2" customWidth="1"/>
    <col min="7" max="7" width="9.7109375" style="2" bestFit="1" customWidth="1"/>
    <col min="8" max="9" width="9.140625" style="2" customWidth="1"/>
    <col min="10" max="11" width="9.140625" style="2" hidden="1" customWidth="1"/>
    <col min="12" max="12" width="9.28125" style="2" hidden="1" customWidth="1"/>
    <col min="13" max="13" width="0" style="2" hidden="1" customWidth="1"/>
    <col min="14" max="14" width="9.28125" style="2" hidden="1" customWidth="1"/>
    <col min="15" max="15" width="0" style="2" hidden="1" customWidth="1"/>
    <col min="16" max="16384" width="9.140625" style="2" customWidth="1"/>
  </cols>
  <sheetData>
    <row r="1" spans="1:16" ht="12.75">
      <c r="A1" s="68" t="s">
        <v>6</v>
      </c>
      <c r="B1" s="68"/>
      <c r="C1" s="68"/>
      <c r="D1" s="68"/>
      <c r="E1" s="68"/>
      <c r="F1" s="68"/>
      <c r="G1" s="68"/>
      <c r="H1" s="68"/>
      <c r="I1" s="15"/>
      <c r="J1" s="15"/>
      <c r="K1" s="15"/>
      <c r="L1" s="15"/>
      <c r="M1" s="27"/>
      <c r="N1" s="27"/>
      <c r="O1" s="27"/>
      <c r="P1" s="27"/>
    </row>
    <row r="2" spans="1:16" ht="12.75">
      <c r="A2" s="1"/>
      <c r="B2" s="15"/>
      <c r="C2" s="15"/>
      <c r="D2" s="15"/>
      <c r="E2" s="15"/>
      <c r="F2" s="15"/>
      <c r="G2" s="15"/>
      <c r="H2" s="15"/>
      <c r="I2" s="35"/>
      <c r="J2" s="35"/>
      <c r="K2" s="35"/>
      <c r="L2" s="35"/>
      <c r="M2" s="27"/>
      <c r="N2" s="27"/>
      <c r="O2" s="27"/>
      <c r="P2" s="27"/>
    </row>
    <row r="3" spans="1:16" ht="12.75">
      <c r="A3" s="69" t="s">
        <v>33</v>
      </c>
      <c r="B3" s="69"/>
      <c r="C3" s="69"/>
      <c r="D3" s="69"/>
      <c r="E3" s="69"/>
      <c r="F3" s="69"/>
      <c r="G3" s="69"/>
      <c r="H3" s="69"/>
      <c r="I3" s="36"/>
      <c r="J3" s="36"/>
      <c r="K3" s="36"/>
      <c r="L3" s="36"/>
      <c r="M3" s="27"/>
      <c r="N3" s="27"/>
      <c r="O3" s="27"/>
      <c r="P3" s="27"/>
    </row>
    <row r="4" spans="1:16" ht="12.75">
      <c r="A4" s="1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27"/>
      <c r="N4" s="27"/>
      <c r="O4" s="27"/>
      <c r="P4" s="27"/>
    </row>
    <row r="5" spans="1:16" ht="12.75">
      <c r="A5" s="70" t="s">
        <v>36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27"/>
      <c r="N5" s="27"/>
      <c r="O5" s="27"/>
      <c r="P5" s="27"/>
    </row>
    <row r="6" spans="1:16" ht="12.75">
      <c r="A6" s="39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27"/>
      <c r="N6" s="27"/>
      <c r="O6" s="27"/>
      <c r="P6" s="27"/>
    </row>
    <row r="7" spans="1:16" ht="12.75">
      <c r="A7" s="40" t="s">
        <v>7</v>
      </c>
      <c r="B7" s="38"/>
      <c r="C7" s="71" t="s">
        <v>37</v>
      </c>
      <c r="D7" s="72"/>
      <c r="E7" s="73"/>
      <c r="F7" s="27"/>
      <c r="G7" s="50"/>
      <c r="H7" s="51" t="s">
        <v>25</v>
      </c>
      <c r="I7" s="52"/>
      <c r="K7" s="54" t="s">
        <v>22</v>
      </c>
      <c r="L7" s="52"/>
      <c r="M7" s="37"/>
      <c r="N7" s="54" t="s">
        <v>16</v>
      </c>
      <c r="O7" s="55"/>
      <c r="P7" s="27"/>
    </row>
    <row r="8" spans="1:16" ht="12.75">
      <c r="A8" s="1" t="s">
        <v>30</v>
      </c>
      <c r="B8" s="15"/>
      <c r="C8" s="43"/>
      <c r="D8" s="3">
        <f>100+894.92</f>
        <v>994.92</v>
      </c>
      <c r="E8" s="44"/>
      <c r="F8" s="27"/>
      <c r="G8" s="43"/>
      <c r="H8" s="3">
        <v>7364</v>
      </c>
      <c r="I8" s="44"/>
      <c r="J8" s="15"/>
      <c r="K8" s="43">
        <v>5406.77</v>
      </c>
      <c r="L8" s="44" t="s">
        <v>17</v>
      </c>
      <c r="M8" s="15"/>
      <c r="N8" s="43">
        <v>30134.96</v>
      </c>
      <c r="O8" s="56"/>
      <c r="P8" s="27"/>
    </row>
    <row r="9" spans="1:16" ht="12.75">
      <c r="A9" s="1" t="s">
        <v>21</v>
      </c>
      <c r="B9" s="15"/>
      <c r="C9" s="43"/>
      <c r="D9" s="33">
        <v>0</v>
      </c>
      <c r="E9" s="44"/>
      <c r="F9" s="27"/>
      <c r="G9" s="43"/>
      <c r="H9" s="33">
        <v>0</v>
      </c>
      <c r="I9" s="44"/>
      <c r="J9" s="15"/>
      <c r="K9" s="49">
        <v>0</v>
      </c>
      <c r="L9" s="44"/>
      <c r="M9" s="15"/>
      <c r="N9" s="49">
        <v>-625</v>
      </c>
      <c r="O9" s="56"/>
      <c r="P9" s="27"/>
    </row>
    <row r="10" spans="1:16" ht="12.75">
      <c r="A10" s="1" t="s">
        <v>35</v>
      </c>
      <c r="B10" s="15"/>
      <c r="C10" s="43"/>
      <c r="D10" s="3"/>
      <c r="E10" s="44">
        <f>SUM(D8:D9)</f>
        <v>994.92</v>
      </c>
      <c r="F10" s="27"/>
      <c r="G10" s="43"/>
      <c r="H10" s="3"/>
      <c r="I10" s="44">
        <f>SUM(H8:H9)</f>
        <v>7364</v>
      </c>
      <c r="J10" s="15"/>
      <c r="K10" s="43"/>
      <c r="L10" s="44">
        <f>SUM(K8:K9)</f>
        <v>5406.77</v>
      </c>
      <c r="M10" s="15"/>
      <c r="N10" s="43"/>
      <c r="O10" s="44">
        <f>SUM(H8:H9)</f>
        <v>7364</v>
      </c>
      <c r="P10" s="27"/>
    </row>
    <row r="11" spans="1:16" ht="12.75">
      <c r="A11" s="1"/>
      <c r="B11" s="15"/>
      <c r="C11" s="43"/>
      <c r="D11" s="3"/>
      <c r="E11" s="44"/>
      <c r="F11" s="27"/>
      <c r="G11" s="43"/>
      <c r="H11" s="3"/>
      <c r="I11" s="44"/>
      <c r="J11" s="15"/>
      <c r="K11" s="43"/>
      <c r="L11" s="44"/>
      <c r="M11" s="15"/>
      <c r="N11" s="43"/>
      <c r="O11" s="56"/>
      <c r="P11" s="27"/>
    </row>
    <row r="12" spans="1:16" ht="12.75">
      <c r="A12" s="40" t="s">
        <v>20</v>
      </c>
      <c r="B12" s="38"/>
      <c r="C12" s="45" t="s">
        <v>29</v>
      </c>
      <c r="D12" s="26" t="s">
        <v>32</v>
      </c>
      <c r="E12" s="46" t="s">
        <v>17</v>
      </c>
      <c r="F12" s="27"/>
      <c r="G12" s="45" t="s">
        <v>29</v>
      </c>
      <c r="H12" s="26" t="s">
        <v>32</v>
      </c>
      <c r="I12" s="44"/>
      <c r="J12" s="38"/>
      <c r="K12" s="43"/>
      <c r="L12" s="44"/>
      <c r="M12" s="15"/>
      <c r="N12" s="43"/>
      <c r="O12" s="56" t="s">
        <v>32</v>
      </c>
      <c r="P12" s="27"/>
    </row>
    <row r="13" spans="1:16" ht="25.5">
      <c r="A13" s="1" t="s">
        <v>9</v>
      </c>
      <c r="B13" s="15"/>
      <c r="C13" s="47">
        <v>17433</v>
      </c>
      <c r="D13" s="3">
        <v>16690</v>
      </c>
      <c r="E13" s="44"/>
      <c r="F13" s="27"/>
      <c r="G13" s="47">
        <v>16660</v>
      </c>
      <c r="H13" s="3">
        <v>12815</v>
      </c>
      <c r="I13" s="44"/>
      <c r="J13" s="15"/>
      <c r="K13" s="43">
        <v>15618</v>
      </c>
      <c r="L13" s="44"/>
      <c r="M13" s="15"/>
      <c r="N13" s="43">
        <v>16502.4</v>
      </c>
      <c r="O13" s="56"/>
      <c r="P13" s="27"/>
    </row>
    <row r="14" spans="1:16" ht="38.25">
      <c r="A14" s="1" t="s">
        <v>27</v>
      </c>
      <c r="B14" s="15"/>
      <c r="C14" s="47">
        <v>37657</v>
      </c>
      <c r="D14" s="3">
        <v>17315</v>
      </c>
      <c r="E14" s="44"/>
      <c r="F14" s="27"/>
      <c r="G14" s="47">
        <v>36173</v>
      </c>
      <c r="H14" s="3">
        <v>13854.24</v>
      </c>
      <c r="I14" s="44"/>
      <c r="J14" s="15"/>
      <c r="K14" s="43">
        <v>15258.17</v>
      </c>
      <c r="L14" s="44"/>
      <c r="M14" s="15"/>
      <c r="N14" s="43">
        <v>16647.9</v>
      </c>
      <c r="O14" s="56"/>
      <c r="P14" s="27"/>
    </row>
    <row r="15" spans="1:16" ht="38.25">
      <c r="A15" s="1" t="s">
        <v>28</v>
      </c>
      <c r="B15" s="15"/>
      <c r="C15" s="47">
        <v>54403</v>
      </c>
      <c r="D15" s="3">
        <v>27773</v>
      </c>
      <c r="E15" s="44"/>
      <c r="F15" s="27"/>
      <c r="G15" s="47">
        <v>54403</v>
      </c>
      <c r="H15" s="3">
        <v>23121</v>
      </c>
      <c r="I15" s="44"/>
      <c r="J15" s="15"/>
      <c r="K15" s="43">
        <v>31510</v>
      </c>
      <c r="L15" s="44"/>
      <c r="M15" s="15"/>
      <c r="N15" s="43">
        <v>26789.1</v>
      </c>
      <c r="O15" s="56"/>
      <c r="P15" s="27"/>
    </row>
    <row r="16" spans="1:16" ht="25.5">
      <c r="A16" s="1" t="s">
        <v>10</v>
      </c>
      <c r="B16" s="15"/>
      <c r="C16" s="47">
        <v>5307</v>
      </c>
      <c r="D16" s="3">
        <v>30334</v>
      </c>
      <c r="E16" s="44"/>
      <c r="F16" s="27"/>
      <c r="G16" s="47">
        <v>5202</v>
      </c>
      <c r="H16" s="3">
        <v>24994</v>
      </c>
      <c r="I16" s="44"/>
      <c r="J16" s="15"/>
      <c r="K16" s="43">
        <v>35165</v>
      </c>
      <c r="L16" s="44"/>
      <c r="M16" s="15"/>
      <c r="N16" s="43">
        <v>33188.8</v>
      </c>
      <c r="O16" s="56"/>
      <c r="P16" s="27"/>
    </row>
    <row r="17" spans="1:16" ht="25.5">
      <c r="A17" s="1" t="s">
        <v>11</v>
      </c>
      <c r="B17" s="15"/>
      <c r="C17" s="47">
        <v>39485</v>
      </c>
      <c r="D17" s="3">
        <v>37369</v>
      </c>
      <c r="E17" s="44"/>
      <c r="F17" s="27"/>
      <c r="G17" s="47">
        <v>37645</v>
      </c>
      <c r="H17" s="3">
        <v>31487</v>
      </c>
      <c r="I17" s="44"/>
      <c r="J17" s="15"/>
      <c r="K17" s="43">
        <v>40147</v>
      </c>
      <c r="L17" s="44"/>
      <c r="M17" s="15"/>
      <c r="N17" s="43">
        <v>39759.7</v>
      </c>
      <c r="O17" s="56"/>
      <c r="P17" s="27"/>
    </row>
    <row r="18" spans="1:16" ht="12.75">
      <c r="A18" s="1" t="s">
        <v>18</v>
      </c>
      <c r="B18" s="15"/>
      <c r="C18" s="47">
        <v>2484</v>
      </c>
      <c r="D18" s="3">
        <v>27501</v>
      </c>
      <c r="E18" s="44"/>
      <c r="F18" s="27"/>
      <c r="G18" s="47">
        <v>2484</v>
      </c>
      <c r="H18" s="3">
        <v>21363.15</v>
      </c>
      <c r="I18" s="44"/>
      <c r="J18" s="15"/>
      <c r="K18" s="43">
        <v>33282</v>
      </c>
      <c r="L18" s="44"/>
      <c r="M18" s="15"/>
      <c r="N18" s="43">
        <v>41091.57</v>
      </c>
      <c r="O18" s="56"/>
      <c r="P18" s="27"/>
    </row>
    <row r="19" spans="1:16" ht="25.5">
      <c r="A19" s="1" t="s">
        <v>39</v>
      </c>
      <c r="B19" s="15"/>
      <c r="C19" s="47">
        <v>9160</v>
      </c>
      <c r="D19" s="33">
        <f>9160</f>
        <v>9160</v>
      </c>
      <c r="E19" s="44"/>
      <c r="F19" s="27"/>
      <c r="G19" s="47">
        <v>10360</v>
      </c>
      <c r="H19" s="33">
        <v>10366</v>
      </c>
      <c r="I19" s="44"/>
      <c r="J19" s="15"/>
      <c r="K19" s="49">
        <v>10366</v>
      </c>
      <c r="L19" s="44"/>
      <c r="M19" s="15"/>
      <c r="N19" s="49">
        <v>10366</v>
      </c>
      <c r="O19" s="57"/>
      <c r="P19" s="27"/>
    </row>
    <row r="20" spans="1:16" ht="12.75">
      <c r="A20" s="1" t="s">
        <v>26</v>
      </c>
      <c r="B20" s="15"/>
      <c r="C20" s="43"/>
      <c r="D20" s="3"/>
      <c r="E20" s="48">
        <f>SUM(D13:D19)</f>
        <v>166142</v>
      </c>
      <c r="F20" s="15"/>
      <c r="G20" s="43"/>
      <c r="H20" s="3"/>
      <c r="I20" s="48">
        <f>SUM(H13:H19)</f>
        <v>138000.38999999998</v>
      </c>
      <c r="J20" s="15"/>
      <c r="K20" s="43"/>
      <c r="L20" s="44">
        <f>SUM(K13:K19)</f>
        <v>181346.16999999998</v>
      </c>
      <c r="M20" s="15"/>
      <c r="N20" s="43"/>
      <c r="O20" s="44">
        <f>SUM(H13:H19)</f>
        <v>138000.38999999998</v>
      </c>
      <c r="P20" s="27"/>
    </row>
    <row r="21" spans="1:16" ht="12.75">
      <c r="A21" s="1" t="s">
        <v>14</v>
      </c>
      <c r="B21" s="15"/>
      <c r="C21" s="49"/>
      <c r="D21" s="33"/>
      <c r="E21" s="48">
        <f>SUM(E8:E20)</f>
        <v>167136.92</v>
      </c>
      <c r="F21" s="15"/>
      <c r="G21" s="49"/>
      <c r="H21" s="33"/>
      <c r="I21" s="48">
        <f>SUM(I8:I20)</f>
        <v>145364.38999999998</v>
      </c>
      <c r="J21" s="15"/>
      <c r="K21" s="49"/>
      <c r="L21" s="53">
        <f>SUM(J7:J20)</f>
        <v>0</v>
      </c>
      <c r="M21" s="15"/>
      <c r="N21" s="49"/>
      <c r="O21" s="48">
        <f>O20+O10</f>
        <v>145364.38999999998</v>
      </c>
      <c r="P21" s="27"/>
    </row>
    <row r="22" spans="1:16" ht="12.75">
      <c r="A22" s="41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</row>
  </sheetData>
  <sheetProtection/>
  <mergeCells count="4">
    <mergeCell ref="A1:H1"/>
    <mergeCell ref="A3:H3"/>
    <mergeCell ref="A5:L5"/>
    <mergeCell ref="C7:E7"/>
  </mergeCells>
  <printOptions/>
  <pageMargins left="0.7" right="0.7" top="0.75" bottom="0.75" header="0.3" footer="0.3"/>
  <pageSetup orientation="landscape" paperSize="9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Susan</dc:creator>
  <cp:keywords/>
  <dc:description/>
  <cp:lastModifiedBy>Susan</cp:lastModifiedBy>
  <cp:lastPrinted>2010-08-04T11:03:19Z</cp:lastPrinted>
  <dcterms:created xsi:type="dcterms:W3CDTF">2006-08-21T08:00:28Z</dcterms:created>
  <dcterms:modified xsi:type="dcterms:W3CDTF">2010-09-21T13:10:59Z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1262460031</vt:i4>
  </property>
  <property fmtid="{D5CDD505-2E9C-101B-9397-08002B2CF9AE}" pid="3" name="_EmailSubject">
    <vt:lpwstr>From Susan Clayton re Beale Trust</vt:lpwstr>
  </property>
  <property fmtid="{D5CDD505-2E9C-101B-9397-08002B2CF9AE}" pid="4" name="_AuthorEmail">
    <vt:lpwstr>b.dobbie@c-pac.net</vt:lpwstr>
  </property>
  <property fmtid="{D5CDD505-2E9C-101B-9397-08002B2CF9AE}" pid="5" name="_AuthorEmailDisplayName">
    <vt:lpwstr>Bob Dobbie</vt:lpwstr>
  </property>
  <property fmtid="{D5CDD505-2E9C-101B-9397-08002B2CF9AE}" pid="6" name="_ReviewingToolsShownOnce">
    <vt:lpwstr/>
  </property>
</Properties>
</file>